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-33560" yWindow="2860" windowWidth="22700" windowHeight="126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9" i="1"/>
  <c r="B12" i="1"/>
  <c r="B9" i="1"/>
  <c r="B14" i="1"/>
  <c r="B25" i="1"/>
  <c r="B21" i="1"/>
  <c r="B26" i="1"/>
  <c r="B28" i="1"/>
  <c r="B31" i="1"/>
  <c r="B23" i="1"/>
  <c r="B30" i="1"/>
  <c r="B33" i="1"/>
</calcChain>
</file>

<file path=xl/sharedStrings.xml><?xml version="1.0" encoding="utf-8"?>
<sst xmlns="http://schemas.openxmlformats.org/spreadsheetml/2006/main" count="31" uniqueCount="31">
  <si>
    <t>Estimated Monthly Savings</t>
  </si>
  <si>
    <t>Currently Yearly Oil Consumption (gallons)</t>
  </si>
  <si>
    <t>Average price paid per gallon of oil</t>
  </si>
  <si>
    <t>Average Monthly Oil Cost</t>
  </si>
  <si>
    <t>Estimated Monthly Gas Cost</t>
  </si>
  <si>
    <t>Estimated Monthly Fuel Savings</t>
  </si>
  <si>
    <t>Financing Costs</t>
  </si>
  <si>
    <t>Equipment Amount Financed:</t>
  </si>
  <si>
    <t>Annual Percentage Rate (APR):</t>
  </si>
  <si>
    <t>Term (in Years):</t>
  </si>
  <si>
    <t>Monthly Periodic Rate</t>
  </si>
  <si>
    <t># of Monthly Payments</t>
  </si>
  <si>
    <t>Minimum Payment:</t>
  </si>
  <si>
    <t>Principal and Interest</t>
  </si>
  <si>
    <t>Cost Benefit Analysis</t>
  </si>
  <si>
    <t>Monthly Savings:</t>
  </si>
  <si>
    <t>Monthly Cost of Financing:</t>
  </si>
  <si>
    <t>Net Monthly Savings:</t>
  </si>
  <si>
    <t>Simple Payback</t>
  </si>
  <si>
    <t>Total Cost of Financing:</t>
  </si>
  <si>
    <t>Total Annual Savings:</t>
  </si>
  <si>
    <t>Break-even (Years):</t>
  </si>
  <si>
    <t>Enter average price customer paid per gallon</t>
  </si>
  <si>
    <t>Enter amount of equipment loan</t>
  </si>
  <si>
    <t>Enter projected loan interest rate</t>
  </si>
  <si>
    <t>Enter customer's yearly consumption</t>
  </si>
  <si>
    <t xml:space="preserve">Enter number of years of loan </t>
  </si>
  <si>
    <t>Natural Gas Equivalent price</t>
  </si>
  <si>
    <t>SCG equivalent price as of 1/31/13</t>
  </si>
  <si>
    <t>www.ctoiltogas.com</t>
  </si>
  <si>
    <t>Provided by CT Oil To Gas - A SolvIt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</si>
</sst>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_);_(* \(#,##0\);_(* &quot;-&quot;??_);_(@_)"/>
    <numFmt numFmtId="166" formatCode="0.000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164" fontId="0" fillId="0" borderId="8" xfId="0" applyNumberFormat="1" applyBorder="1"/>
    <xf numFmtId="164" fontId="0" fillId="0" borderId="4" xfId="0" applyNumberFormat="1" applyBorder="1"/>
    <xf numFmtId="0" fontId="1" fillId="0" borderId="11" xfId="0" applyFont="1" applyBorder="1"/>
    <xf numFmtId="164" fontId="1" fillId="0" borderId="12" xfId="0" applyNumberFormat="1" applyFont="1" applyBorder="1"/>
    <xf numFmtId="1" fontId="0" fillId="0" borderId="6" xfId="0" applyNumberFormat="1" applyBorder="1"/>
    <xf numFmtId="166" fontId="0" fillId="0" borderId="6" xfId="0" applyNumberFormat="1" applyBorder="1"/>
    <xf numFmtId="0" fontId="0" fillId="0" borderId="9" xfId="0" applyBorder="1"/>
    <xf numFmtId="164" fontId="0" fillId="0" borderId="6" xfId="0" applyNumberFormat="1" applyBorder="1"/>
    <xf numFmtId="0" fontId="2" fillId="0" borderId="5" xfId="0" applyFont="1" applyBorder="1"/>
    <xf numFmtId="165" fontId="0" fillId="3" borderId="4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0" fontId="0" fillId="3" borderId="6" xfId="0" applyNumberFormat="1" applyFill="1" applyBorder="1"/>
    <xf numFmtId="1" fontId="0" fillId="3" borderId="6" xfId="0" applyNumberFormat="1" applyFill="1" applyBorder="1"/>
    <xf numFmtId="164" fontId="0" fillId="3" borderId="6" xfId="0" applyNumberFormat="1" applyFill="1" applyBorder="1"/>
    <xf numFmtId="164" fontId="0" fillId="0" borderId="10" xfId="0" applyNumberFormat="1" applyBorder="1"/>
    <xf numFmtId="0" fontId="1" fillId="0" borderId="13" xfId="0" applyFont="1" applyBorder="1"/>
    <xf numFmtId="164" fontId="1" fillId="0" borderId="14" xfId="0" applyNumberFormat="1" applyFont="1" applyBorder="1"/>
    <xf numFmtId="167" fontId="1" fillId="0" borderId="14" xfId="0" applyNumberFormat="1" applyFont="1" applyBorder="1"/>
    <xf numFmtId="0" fontId="0" fillId="0" borderId="0" xfId="0" applyAlignment="1">
      <alignment horizontal="center"/>
    </xf>
    <xf numFmtId="0" fontId="3" fillId="0" borderId="0" xfId="1"/>
    <xf numFmtId="0" fontId="1" fillId="0" borderId="0" xfId="0" applyFont="1" applyAlignment="1">
      <alignment horizontal="center"/>
    </xf>
    <xf numFmtId="0" fontId="0" fillId="0" borderId="16" xfId="0" applyBorder="1" applyAlignment="1"/>
    <xf numFmtId="0" fontId="0" fillId="0" borderId="0" xfId="0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758112</xdr:colOff>
      <xdr:row>0</xdr:row>
      <xdr:rowOff>19439</xdr:rowOff>
    </xdr:from>
    <xdr:to>
      <xdr:col>0</xdr:col>
      <xdr:colOff>3806112</xdr:colOff>
      <xdr:row>4</xdr:row>
      <xdr:rowOff>175338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12" y="19439"/>
          <a:ext cx="30480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toiltoga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8" workbookViewId="0">
      <selection activeCell="B11" sqref="B11"/>
    </sheetView>
  </sheetViews>
  <sheetFormatPr baseColWidth="10" defaultColWidth="8.83203125" defaultRowHeight="14" x14ac:dyDescent="0"/>
  <cols>
    <col min="1" max="1" width="58.5" bestFit="1" customWidth="1"/>
    <col min="2" max="2" width="10.5" bestFit="1" customWidth="1"/>
    <col min="3" max="3" width="39.33203125" customWidth="1"/>
    <col min="4" max="4" width="9" bestFit="1" customWidth="1"/>
    <col min="5" max="5" width="11.1640625" bestFit="1" customWidth="1"/>
  </cols>
  <sheetData>
    <row r="1" spans="1:3">
      <c r="A1" s="28"/>
      <c r="B1" s="28"/>
    </row>
    <row r="2" spans="1:3">
      <c r="A2" s="28"/>
      <c r="B2" s="28"/>
    </row>
    <row r="3" spans="1:3">
      <c r="A3" s="28"/>
      <c r="B3" s="28"/>
    </row>
    <row r="4" spans="1:3">
      <c r="A4" s="28"/>
      <c r="B4" s="28"/>
    </row>
    <row r="5" spans="1:3" ht="15" thickBot="1">
      <c r="A5" s="29"/>
      <c r="B5" s="29"/>
    </row>
    <row r="6" spans="1:3">
      <c r="A6" s="30" t="s">
        <v>0</v>
      </c>
      <c r="B6" s="31"/>
      <c r="C6" s="2"/>
    </row>
    <row r="7" spans="1:3">
      <c r="A7" s="1" t="s">
        <v>1</v>
      </c>
      <c r="B7" s="13">
        <v>1000</v>
      </c>
      <c r="C7" s="2" t="s">
        <v>25</v>
      </c>
    </row>
    <row r="8" spans="1:3">
      <c r="A8" s="2" t="s">
        <v>2</v>
      </c>
      <c r="B8" s="14">
        <v>3.8</v>
      </c>
      <c r="C8" s="2" t="s">
        <v>22</v>
      </c>
    </row>
    <row r="9" spans="1:3">
      <c r="A9" s="3" t="s">
        <v>3</v>
      </c>
      <c r="B9" s="4">
        <f>(B8*B7)/12</f>
        <v>316.66666666666669</v>
      </c>
      <c r="C9" s="2"/>
    </row>
    <row r="10" spans="1:3" ht="4.5" customHeight="1">
      <c r="A10" s="2"/>
      <c r="B10" s="11"/>
      <c r="C10" s="2"/>
    </row>
    <row r="11" spans="1:3">
      <c r="A11" s="1" t="s">
        <v>27</v>
      </c>
      <c r="B11" s="5">
        <v>1.82</v>
      </c>
      <c r="C11" s="12" t="s">
        <v>28</v>
      </c>
    </row>
    <row r="12" spans="1:3">
      <c r="A12" s="3" t="s">
        <v>4</v>
      </c>
      <c r="B12" s="4">
        <f>(B7*B11)/12</f>
        <v>151.66666666666666</v>
      </c>
      <c r="C12" s="2"/>
    </row>
    <row r="13" spans="1:3" ht="6" customHeight="1">
      <c r="A13" s="2"/>
      <c r="B13" s="11"/>
      <c r="C13" s="2"/>
    </row>
    <row r="14" spans="1:3" ht="15" thickBot="1">
      <c r="A14" s="6" t="s">
        <v>5</v>
      </c>
      <c r="B14" s="7">
        <f>(B9-B12)</f>
        <v>165.00000000000003</v>
      </c>
      <c r="C14" s="2"/>
    </row>
    <row r="15" spans="1:3">
      <c r="A15" s="30" t="s">
        <v>6</v>
      </c>
      <c r="B15" s="31"/>
      <c r="C15" s="2"/>
    </row>
    <row r="16" spans="1:3">
      <c r="A16" s="2" t="s">
        <v>7</v>
      </c>
      <c r="B16" s="17">
        <v>6000</v>
      </c>
      <c r="C16" s="2" t="s">
        <v>23</v>
      </c>
    </row>
    <row r="17" spans="1:7">
      <c r="A17" s="2" t="s">
        <v>8</v>
      </c>
      <c r="B17" s="15">
        <v>6.9900000000000004E-2</v>
      </c>
      <c r="C17" s="2" t="s">
        <v>24</v>
      </c>
    </row>
    <row r="18" spans="1:7" ht="14.25" customHeight="1">
      <c r="A18" s="2" t="s">
        <v>9</v>
      </c>
      <c r="B18" s="16">
        <v>4</v>
      </c>
      <c r="C18" s="2" t="s">
        <v>26</v>
      </c>
    </row>
    <row r="19" spans="1:7" hidden="1">
      <c r="A19" s="2" t="s">
        <v>10</v>
      </c>
      <c r="B19" s="9">
        <f>B17/12</f>
        <v>5.8250000000000003E-3</v>
      </c>
      <c r="C19" s="2"/>
    </row>
    <row r="20" spans="1:7" hidden="1">
      <c r="A20" s="2" t="s">
        <v>11</v>
      </c>
      <c r="B20" s="8">
        <f>B18*12</f>
        <v>48</v>
      </c>
      <c r="C20" s="2"/>
    </row>
    <row r="21" spans="1:7">
      <c r="A21" s="2" t="s">
        <v>12</v>
      </c>
      <c r="B21" s="11">
        <f>B16*(B19*(1+B19)^B20)/((1+B19)^B20-1)</f>
        <v>143.64963262556509</v>
      </c>
      <c r="C21" s="2"/>
    </row>
    <row r="22" spans="1:7" ht="4.5" customHeight="1">
      <c r="A22" s="2"/>
      <c r="B22" s="11"/>
      <c r="C22" s="2"/>
    </row>
    <row r="23" spans="1:7" ht="15" thickBot="1">
      <c r="A23" s="10" t="s">
        <v>13</v>
      </c>
      <c r="B23" s="18">
        <f>B21*B20</f>
        <v>6895.1823660271239</v>
      </c>
      <c r="C23" s="2"/>
      <c r="G23" s="24"/>
    </row>
    <row r="24" spans="1:7">
      <c r="A24" s="30" t="s">
        <v>14</v>
      </c>
      <c r="B24" s="31"/>
      <c r="C24" s="2"/>
      <c r="G24" s="23"/>
    </row>
    <row r="25" spans="1:7">
      <c r="A25" s="2" t="s">
        <v>15</v>
      </c>
      <c r="B25" s="11">
        <f>B14</f>
        <v>165.00000000000003</v>
      </c>
      <c r="C25" s="2"/>
    </row>
    <row r="26" spans="1:7">
      <c r="A26" s="2" t="s">
        <v>16</v>
      </c>
      <c r="B26" s="11">
        <f>B21</f>
        <v>143.64963262556509</v>
      </c>
      <c r="C26" s="2"/>
    </row>
    <row r="27" spans="1:7" ht="3.75" customHeight="1" thickBot="1">
      <c r="A27" s="2"/>
      <c r="B27" s="11"/>
      <c r="C27" s="2"/>
    </row>
    <row r="28" spans="1:7" ht="15" thickBot="1">
      <c r="A28" s="19" t="s">
        <v>17</v>
      </c>
      <c r="B28" s="20">
        <f>B25-B26</f>
        <v>21.350367374434938</v>
      </c>
      <c r="C28" s="2"/>
    </row>
    <row r="29" spans="1:7">
      <c r="A29" s="30" t="s">
        <v>18</v>
      </c>
      <c r="B29" s="31"/>
      <c r="C29" s="2"/>
    </row>
    <row r="30" spans="1:7">
      <c r="A30" s="2" t="s">
        <v>19</v>
      </c>
      <c r="B30" s="11">
        <f>B23</f>
        <v>6895.1823660271239</v>
      </c>
      <c r="C30" s="2"/>
    </row>
    <row r="31" spans="1:7">
      <c r="A31" s="2" t="s">
        <v>20</v>
      </c>
      <c r="B31" s="11">
        <f>B25*12</f>
        <v>1980.0000000000005</v>
      </c>
      <c r="C31" s="2"/>
    </row>
    <row r="32" spans="1:7" ht="3.75" customHeight="1" thickBot="1">
      <c r="A32" s="2"/>
      <c r="B32" s="11"/>
      <c r="C32" s="2"/>
    </row>
    <row r="33" spans="1:3" ht="15" thickBot="1">
      <c r="A33" s="19" t="s">
        <v>21</v>
      </c>
      <c r="B33" s="21">
        <f>B30/B31</f>
        <v>3.4824153363773345</v>
      </c>
      <c r="C33" s="2"/>
    </row>
    <row r="34" spans="1:3">
      <c r="A34" s="25"/>
      <c r="B34" s="25"/>
    </row>
    <row r="35" spans="1:3">
      <c r="A35" s="26" t="s">
        <v>30</v>
      </c>
      <c r="B35" s="22"/>
    </row>
    <row r="36" spans="1:3">
      <c r="A36" s="27" t="s">
        <v>29</v>
      </c>
      <c r="B36" s="22"/>
    </row>
  </sheetData>
  <mergeCells count="5">
    <mergeCell ref="A1:B5"/>
    <mergeCell ref="A24:B24"/>
    <mergeCell ref="A29:B29"/>
    <mergeCell ref="A15:B15"/>
    <mergeCell ref="A6:B6"/>
  </mergeCells>
  <hyperlinks>
    <hyperlink ref="A36" r:id="rId1"/>
  </hyperlinks>
  <pageMargins left="0.7" right="0.7" top="0.75" bottom="0.75" header="0.3" footer="0.3"/>
  <pageSetup orientation="portrait" horizontalDpi="4294967293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Roderick</dc:creator>
  <cp:lastModifiedBy>Heather Hamrick</cp:lastModifiedBy>
  <dcterms:created xsi:type="dcterms:W3CDTF">2012-08-31T14:03:37Z</dcterms:created>
  <dcterms:modified xsi:type="dcterms:W3CDTF">2015-04-23T19:57:37Z</dcterms:modified>
</cp:coreProperties>
</file>